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5600" windowHeight="8145"/>
  </bookViews>
  <sheets>
    <sheet name="Лист1" sheetId="1" r:id="rId1"/>
  </sheets>
  <definedNames>
    <definedName name="_xlnm.Print_Area" localSheetId="0">Лист1!$A$1:$L$196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8" i="1"/>
  <c r="I158"/>
  <c r="H158"/>
  <c r="G158"/>
  <c r="J139"/>
  <c r="I139"/>
  <c r="H139"/>
  <c r="G139"/>
  <c r="J101"/>
  <c r="I101"/>
  <c r="H101"/>
  <c r="G101"/>
  <c r="J82"/>
  <c r="I82"/>
  <c r="H82"/>
  <c r="G82"/>
  <c r="J63"/>
  <c r="I63"/>
  <c r="H63"/>
  <c r="F63"/>
  <c r="G63"/>
  <c r="J44"/>
  <c r="F44"/>
  <c r="I44"/>
  <c r="H44"/>
  <c r="G44"/>
  <c r="L194" l="1"/>
  <c r="L184"/>
  <c r="L175"/>
  <c r="L165"/>
  <c r="L156"/>
  <c r="L146"/>
  <c r="L137"/>
  <c r="L127"/>
  <c r="L118"/>
  <c r="L108"/>
  <c r="L99"/>
  <c r="L89"/>
  <c r="L80"/>
  <c r="L70"/>
  <c r="L61"/>
  <c r="L51"/>
  <c r="L42"/>
  <c r="L32"/>
  <c r="L23"/>
  <c r="L13"/>
  <c r="A109"/>
  <c r="B195"/>
  <c r="A195"/>
  <c r="J194"/>
  <c r="I194"/>
  <c r="H194"/>
  <c r="G194"/>
  <c r="F194"/>
  <c r="B185"/>
  <c r="A185"/>
  <c r="J184"/>
  <c r="I184"/>
  <c r="H184"/>
  <c r="G184"/>
  <c r="F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J108"/>
  <c r="I108"/>
  <c r="H108"/>
  <c r="G108"/>
  <c r="F108"/>
  <c r="B100"/>
  <c r="A100"/>
  <c r="J99"/>
  <c r="I99"/>
  <c r="H99"/>
  <c r="G99"/>
  <c r="F99"/>
  <c r="B90"/>
  <c r="A90"/>
  <c r="J89"/>
  <c r="I89"/>
  <c r="H89"/>
  <c r="G89"/>
  <c r="F89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I119" l="1"/>
  <c r="H119"/>
  <c r="L43"/>
  <c r="L81"/>
  <c r="L157"/>
  <c r="L195"/>
  <c r="H43"/>
  <c r="F62"/>
  <c r="J62"/>
  <c r="F100"/>
  <c r="J100"/>
  <c r="G138"/>
  <c r="I157"/>
  <c r="G176"/>
  <c r="I195"/>
  <c r="L100"/>
  <c r="L24"/>
  <c r="L62"/>
  <c r="L138"/>
  <c r="I43"/>
  <c r="G100"/>
  <c r="H138"/>
  <c r="J157"/>
  <c r="H176"/>
  <c r="J195"/>
  <c r="G43"/>
  <c r="I62"/>
  <c r="I100"/>
  <c r="L119"/>
  <c r="L176"/>
  <c r="F81"/>
  <c r="G62"/>
  <c r="I81"/>
  <c r="H81"/>
  <c r="G119"/>
  <c r="J138"/>
  <c r="H157"/>
  <c r="J176"/>
  <c r="H195"/>
  <c r="F43"/>
  <c r="J43"/>
  <c r="H62"/>
  <c r="J81"/>
  <c r="G81"/>
  <c r="H100"/>
  <c r="J119"/>
  <c r="I138"/>
  <c r="G157"/>
  <c r="I176"/>
  <c r="G195"/>
  <c r="F119"/>
  <c r="F138"/>
  <c r="F157"/>
  <c r="F176"/>
  <c r="F195"/>
  <c r="I24"/>
  <c r="F24"/>
  <c r="J24"/>
  <c r="H24"/>
  <c r="G24"/>
  <c r="L196" l="1"/>
  <c r="I196"/>
  <c r="G196"/>
  <c r="F196"/>
  <c r="J196"/>
  <c r="H196"/>
</calcChain>
</file>

<file path=xl/sharedStrings.xml><?xml version="1.0" encoding="utf-8"?>
<sst xmlns="http://schemas.openxmlformats.org/spreadsheetml/2006/main" count="258" uniqueCount="70">
  <si>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</si>
  <si>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</si>
  <si>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</si>
  <si>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</si>
  <si>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</si>
  <si>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</si>
  <si>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</si>
  <si>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</si>
  <si>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</si>
  <si>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</si>
  <si>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</si>
  <si>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</si>
  <si>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</si>
  <si>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</si>
  <si>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</si>
  <si>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</si>
  <si>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</si>
  <si>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</si>
  <si>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</si>
  <si>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</si>
  <si>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</si>
  <si>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</si>
  <si>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</si>
  <si>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</si>
  <si>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</si>
  <si>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</si>
  <si>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</si>
  <si>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</si>
  <si>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</si>
  <si>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</si>
  <si>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</si>
  <si>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</si>
  <si>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</si>
  <si>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</si>
  <si>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</si>
  <si>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</si>
  <si>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</si>
  <si>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</si>
  <si>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</si>
  <si>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</si>
  <si>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сахаром</t>
  </si>
  <si>
    <t>Какао с молоком</t>
  </si>
  <si>
    <t>Хлеб пшеничный</t>
  </si>
  <si>
    <t>234/679</t>
  </si>
  <si>
    <t>Суп картофельный с мясными фрикадельками со сметаной</t>
  </si>
  <si>
    <t>б/н</t>
  </si>
  <si>
    <t>Морковь отварная в нарезке</t>
  </si>
  <si>
    <t>Плов из птицы</t>
  </si>
  <si>
    <t>Кисель фруктовый</t>
  </si>
  <si>
    <t>Печенье</t>
  </si>
  <si>
    <t>Капустный салат</t>
  </si>
  <si>
    <t>Кофейный напиток</t>
  </si>
  <si>
    <t>Гуляш из отварного мяса и пшенный гарнир</t>
  </si>
  <si>
    <t>277/679</t>
  </si>
  <si>
    <t>Тефтели из говядины с подливой и гречневый гарнир</t>
  </si>
  <si>
    <t>286/679</t>
  </si>
  <si>
    <t>Куриные биточки с подливой и отварные макароны</t>
  </si>
  <si>
    <t>354/688</t>
  </si>
  <si>
    <t>Суп с лапшой, с мясом птицы со сметаной</t>
  </si>
  <si>
    <t>Куриное филе в сметанном соусе и пшенный гарнир</t>
  </si>
  <si>
    <t>302/679</t>
  </si>
  <si>
    <t>Рагу мясное</t>
  </si>
  <si>
    <t>кондитерские изделия</t>
  </si>
  <si>
    <t>Банан</t>
  </si>
  <si>
    <t>Яблоко</t>
  </si>
  <si>
    <t>Отварная свекла в нарезке</t>
  </si>
  <si>
    <t>Рыба (рыбные котлеты) с подливой и картофельное пюре</t>
  </si>
  <si>
    <t xml:space="preserve">Рыба (рыбные котлеты) с подливой и гречневый гарнир </t>
  </si>
  <si>
    <t>МОУ СОШ №4 с.п.Заюково</t>
  </si>
  <si>
    <t>Шугушева Л.Р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</si>
</sst>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0" fillId="2" borderId="5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4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4" fontId="0" fillId="2" borderId="2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" xfId="0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view="pageBreakPreview" zoomScale="90" zoomScaleSheetLayoutView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3" t="s">
        <v>68</v>
      </c>
      <c r="D1" s="64"/>
      <c r="E1" s="64"/>
      <c r="F1" s="12" t="s">
        <v>16</v>
      </c>
      <c r="G1" s="2" t="s">
        <v>17</v>
      </c>
      <c r="H1" s="65" t="s">
        <v>39</v>
      </c>
      <c r="I1" s="65"/>
      <c r="J1" s="65"/>
      <c r="K1" s="65"/>
    </row>
    <row r="2" spans="1:12" ht="18">
      <c r="A2" s="35" t="s">
        <v>6</v>
      </c>
      <c r="C2" s="2"/>
      <c r="G2" s="2" t="s">
        <v>18</v>
      </c>
      <c r="H2" s="65" t="s">
        <v>69</v>
      </c>
      <c r="I2" s="65"/>
      <c r="J2" s="65"/>
      <c r="K2" s="6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18</v>
      </c>
      <c r="I3" s="48">
        <v>4</v>
      </c>
      <c r="J3" s="49">
        <v>2026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>
      <c r="A6" s="20">
        <v>1</v>
      </c>
      <c r="B6" s="21">
        <v>1</v>
      </c>
      <c r="C6" s="22" t="s">
        <v>20</v>
      </c>
      <c r="D6" s="5" t="s">
        <v>21</v>
      </c>
      <c r="E6" s="42" t="s">
        <v>44</v>
      </c>
      <c r="F6" s="40">
        <v>250</v>
      </c>
      <c r="G6" s="40">
        <v>6.64</v>
      </c>
      <c r="H6" s="40">
        <v>5.18</v>
      </c>
      <c r="I6" s="40">
        <v>15.44</v>
      </c>
      <c r="J6" s="40">
        <v>135</v>
      </c>
      <c r="K6" s="41">
        <v>83</v>
      </c>
      <c r="L6" s="40">
        <v>48</v>
      </c>
    </row>
    <row r="7" spans="1:12" ht="15">
      <c r="A7" s="23"/>
      <c r="B7" s="15"/>
      <c r="C7" s="11"/>
      <c r="D7" s="59" t="s">
        <v>26</v>
      </c>
      <c r="E7" s="42" t="s">
        <v>65</v>
      </c>
      <c r="F7" s="43">
        <v>60</v>
      </c>
      <c r="G7" s="43">
        <v>0.84</v>
      </c>
      <c r="H7" s="43">
        <v>6.02</v>
      </c>
      <c r="I7" s="43">
        <v>4.37</v>
      </c>
      <c r="J7" s="43">
        <v>75.06</v>
      </c>
      <c r="K7" s="44">
        <v>10</v>
      </c>
      <c r="L7" s="43">
        <v>5</v>
      </c>
    </row>
    <row r="8" spans="1:12" ht="1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4.08</v>
      </c>
      <c r="H8" s="43">
        <v>3.54</v>
      </c>
      <c r="I8" s="43">
        <v>17.579999999999998</v>
      </c>
      <c r="J8" s="43">
        <v>118.6</v>
      </c>
      <c r="K8" s="44">
        <v>382</v>
      </c>
      <c r="L8" s="56">
        <v>25</v>
      </c>
    </row>
    <row r="9" spans="1:12" ht="15">
      <c r="A9" s="23"/>
      <c r="B9" s="15"/>
      <c r="C9" s="11"/>
      <c r="D9" s="7" t="s">
        <v>23</v>
      </c>
      <c r="E9" s="42" t="s">
        <v>42</v>
      </c>
      <c r="F9" s="43">
        <v>50</v>
      </c>
      <c r="G9" s="43">
        <v>4.4800000000000004</v>
      </c>
      <c r="H9" s="43">
        <v>0.64</v>
      </c>
      <c r="I9" s="43">
        <v>21.3</v>
      </c>
      <c r="J9" s="43">
        <v>110.3</v>
      </c>
      <c r="K9" s="44" t="s">
        <v>45</v>
      </c>
      <c r="L9" s="55">
        <v>2.5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560</v>
      </c>
      <c r="G13" s="19">
        <f t="shared" ref="G13:J13" si="0">SUM(G6:G12)</f>
        <v>16.04</v>
      </c>
      <c r="H13" s="19">
        <f t="shared" si="0"/>
        <v>15.379999999999999</v>
      </c>
      <c r="I13" s="19">
        <f t="shared" si="0"/>
        <v>58.69</v>
      </c>
      <c r="J13" s="19">
        <f t="shared" si="0"/>
        <v>438.96</v>
      </c>
      <c r="K13" s="25"/>
      <c r="L13" s="19">
        <f t="shared" ref="L13" si="1">SUM(L6:L12)</f>
        <v>80.5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560</v>
      </c>
      <c r="G24" s="32">
        <f t="shared" ref="G24:J24" si="4">G13+G23</f>
        <v>16.04</v>
      </c>
      <c r="H24" s="32">
        <f t="shared" si="4"/>
        <v>15.379999999999999</v>
      </c>
      <c r="I24" s="32">
        <f t="shared" si="4"/>
        <v>58.69</v>
      </c>
      <c r="J24" s="32">
        <f t="shared" si="4"/>
        <v>438.96</v>
      </c>
      <c r="K24" s="32"/>
      <c r="L24" s="32">
        <f t="shared" ref="L24" si="5">L13+L23</f>
        <v>80.5</v>
      </c>
    </row>
    <row r="25" spans="1:12" ht="15.75" thickBot="1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240</v>
      </c>
      <c r="G25" s="40">
        <v>20</v>
      </c>
      <c r="H25" s="40">
        <v>17</v>
      </c>
      <c r="I25" s="40">
        <v>36</v>
      </c>
      <c r="J25" s="40">
        <v>377</v>
      </c>
      <c r="K25" s="41">
        <v>291</v>
      </c>
      <c r="L25" s="56">
        <v>65</v>
      </c>
    </row>
    <row r="26" spans="1:12" ht="15">
      <c r="A26" s="14"/>
      <c r="B26" s="15"/>
      <c r="C26" s="11"/>
      <c r="D26" s="6" t="s">
        <v>26</v>
      </c>
      <c r="E26" s="39" t="s">
        <v>46</v>
      </c>
      <c r="F26" s="43">
        <v>60</v>
      </c>
      <c r="G26" s="43">
        <v>1.1299999999999999</v>
      </c>
      <c r="H26" s="43">
        <v>0.06</v>
      </c>
      <c r="I26" s="43">
        <v>4.01</v>
      </c>
      <c r="J26" s="43">
        <v>26.99</v>
      </c>
      <c r="K26" s="44">
        <v>16</v>
      </c>
      <c r="L26" s="43">
        <v>5.2</v>
      </c>
    </row>
    <row r="27" spans="1:12" ht="15">
      <c r="A27" s="14"/>
      <c r="B27" s="15"/>
      <c r="C27" s="11"/>
      <c r="D27" s="7" t="s">
        <v>22</v>
      </c>
      <c r="E27" s="42" t="s">
        <v>48</v>
      </c>
      <c r="F27" s="43">
        <v>180</v>
      </c>
      <c r="G27" s="43">
        <v>0</v>
      </c>
      <c r="H27" s="43">
        <v>0</v>
      </c>
      <c r="I27" s="43">
        <v>28.8</v>
      </c>
      <c r="J27" s="43">
        <v>115.2</v>
      </c>
      <c r="K27" s="44">
        <v>503</v>
      </c>
      <c r="L27" s="56">
        <v>5</v>
      </c>
    </row>
    <row r="28" spans="1:12" ht="15">
      <c r="A28" s="14"/>
      <c r="B28" s="15"/>
      <c r="C28" s="11"/>
      <c r="D28" s="7" t="s">
        <v>23</v>
      </c>
      <c r="E28" s="42" t="s">
        <v>42</v>
      </c>
      <c r="F28" s="43">
        <v>50</v>
      </c>
      <c r="G28" s="43">
        <v>4.4800000000000004</v>
      </c>
      <c r="H28" s="43">
        <v>0.64</v>
      </c>
      <c r="I28" s="43">
        <v>21.3</v>
      </c>
      <c r="J28" s="43">
        <v>110.3</v>
      </c>
      <c r="K28" s="44" t="s">
        <v>45</v>
      </c>
      <c r="L28" s="43">
        <v>2.5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 t="s">
        <v>62</v>
      </c>
      <c r="E30" s="42" t="s">
        <v>49</v>
      </c>
      <c r="F30" s="43">
        <v>40</v>
      </c>
      <c r="G30" s="51">
        <v>3.12</v>
      </c>
      <c r="H30" s="51">
        <v>6.88</v>
      </c>
      <c r="I30" s="52">
        <v>26.26</v>
      </c>
      <c r="J30" s="51">
        <v>219.6</v>
      </c>
      <c r="K30" s="44"/>
      <c r="L30" s="53">
        <v>6</v>
      </c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570</v>
      </c>
      <c r="G32" s="19">
        <f t="shared" ref="G32" si="6">SUM(G25:G31)</f>
        <v>28.73</v>
      </c>
      <c r="H32" s="19">
        <f t="shared" ref="H32" si="7">SUM(H25:H31)</f>
        <v>24.58</v>
      </c>
      <c r="I32" s="19">
        <f t="shared" ref="I32" si="8">SUM(I25:I31)</f>
        <v>116.37</v>
      </c>
      <c r="J32" s="19">
        <f t="shared" ref="J32:L32" si="9">SUM(J25:J31)</f>
        <v>849.09</v>
      </c>
      <c r="K32" s="25"/>
      <c r="L32" s="19">
        <f t="shared" si="9"/>
        <v>83.7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570</v>
      </c>
      <c r="G43" s="32">
        <f t="shared" ref="G43" si="14">G32+G42</f>
        <v>28.73</v>
      </c>
      <c r="H43" s="32">
        <f t="shared" ref="H43" si="15">H32+H42</f>
        <v>24.58</v>
      </c>
      <c r="I43" s="32">
        <f t="shared" ref="I43" si="16">I32+I42</f>
        <v>116.37</v>
      </c>
      <c r="J43" s="32">
        <f t="shared" ref="J43:L43" si="17">J32+J42</f>
        <v>849.09</v>
      </c>
      <c r="K43" s="32"/>
      <c r="L43" s="32">
        <f t="shared" si="17"/>
        <v>83.7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52</v>
      </c>
      <c r="F44" s="40">
        <f>120+150</f>
        <v>270</v>
      </c>
      <c r="G44" s="40">
        <f>15.1+6.6</f>
        <v>21.7</v>
      </c>
      <c r="H44" s="40">
        <f>15.3+5.72</f>
        <v>21.02</v>
      </c>
      <c r="I44" s="40">
        <f>3.5+37.88</f>
        <v>41.38</v>
      </c>
      <c r="J44" s="40">
        <f>134+229.5</f>
        <v>363.5</v>
      </c>
      <c r="K44" s="41" t="s">
        <v>53</v>
      </c>
      <c r="L44" s="40">
        <v>65</v>
      </c>
    </row>
    <row r="45" spans="1:12" ht="15">
      <c r="A45" s="23"/>
      <c r="B45" s="15"/>
      <c r="C45" s="11"/>
      <c r="D45" s="59" t="s">
        <v>26</v>
      </c>
      <c r="E45" s="42" t="s">
        <v>50</v>
      </c>
      <c r="F45" s="43">
        <v>60</v>
      </c>
      <c r="G45" s="43">
        <v>0.31</v>
      </c>
      <c r="H45" s="43">
        <v>0.48</v>
      </c>
      <c r="I45" s="43">
        <v>1.41</v>
      </c>
      <c r="J45" s="43">
        <v>46.3</v>
      </c>
      <c r="K45" s="44">
        <v>321</v>
      </c>
      <c r="L45" s="43">
        <v>6.3</v>
      </c>
    </row>
    <row r="46" spans="1:12" ht="15">
      <c r="A46" s="23"/>
      <c r="B46" s="15"/>
      <c r="C46" s="11"/>
      <c r="D46" s="7" t="s">
        <v>22</v>
      </c>
      <c r="E46" s="42" t="s">
        <v>51</v>
      </c>
      <c r="F46" s="43">
        <v>200</v>
      </c>
      <c r="G46" s="43">
        <v>3.17</v>
      </c>
      <c r="H46" s="43">
        <v>2.68</v>
      </c>
      <c r="I46" s="43">
        <v>15.9</v>
      </c>
      <c r="J46" s="43">
        <v>100.6</v>
      </c>
      <c r="K46" s="44">
        <v>379</v>
      </c>
      <c r="L46" s="56">
        <v>15</v>
      </c>
    </row>
    <row r="47" spans="1:12" ht="15">
      <c r="A47" s="23"/>
      <c r="B47" s="15"/>
      <c r="C47" s="11"/>
      <c r="D47" s="7" t="s">
        <v>23</v>
      </c>
      <c r="E47" s="42" t="s">
        <v>42</v>
      </c>
      <c r="F47" s="43">
        <v>50</v>
      </c>
      <c r="G47" s="43">
        <v>4.4800000000000004</v>
      </c>
      <c r="H47" s="43">
        <v>0.64</v>
      </c>
      <c r="I47" s="43">
        <v>21.3</v>
      </c>
      <c r="J47" s="43">
        <v>110.3</v>
      </c>
      <c r="K47" s="44"/>
      <c r="L47" s="55">
        <v>2.5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59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580</v>
      </c>
      <c r="G51" s="19">
        <f t="shared" ref="G51" si="18">SUM(G44:G50)</f>
        <v>29.66</v>
      </c>
      <c r="H51" s="19">
        <f t="shared" ref="H51" si="19">SUM(H44:H50)</f>
        <v>24.82</v>
      </c>
      <c r="I51" s="19">
        <f t="shared" ref="I51" si="20">SUM(I44:I50)</f>
        <v>79.989999999999995</v>
      </c>
      <c r="J51" s="19">
        <f t="shared" ref="J51:L51" si="21">SUM(J44:J50)</f>
        <v>620.69999999999993</v>
      </c>
      <c r="K51" s="25"/>
      <c r="L51" s="19">
        <f t="shared" si="21"/>
        <v>88.8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580</v>
      </c>
      <c r="G62" s="32">
        <f t="shared" ref="G62" si="26">G51+G61</f>
        <v>29.66</v>
      </c>
      <c r="H62" s="32">
        <f t="shared" ref="H62" si="27">H51+H61</f>
        <v>24.82</v>
      </c>
      <c r="I62" s="32">
        <f t="shared" ref="I62" si="28">I51+I61</f>
        <v>79.989999999999995</v>
      </c>
      <c r="J62" s="32">
        <f t="shared" ref="J62:L62" si="29">J51+J61</f>
        <v>620.69999999999993</v>
      </c>
      <c r="K62" s="32"/>
      <c r="L62" s="32">
        <f t="shared" si="29"/>
        <v>88.8</v>
      </c>
    </row>
    <row r="63" spans="1:12" ht="15.75" thickBot="1">
      <c r="A63" s="20">
        <v>1</v>
      </c>
      <c r="B63" s="21">
        <v>4</v>
      </c>
      <c r="C63" s="22" t="s">
        <v>20</v>
      </c>
      <c r="D63" s="5" t="s">
        <v>21</v>
      </c>
      <c r="E63" s="39" t="s">
        <v>66</v>
      </c>
      <c r="F63" s="40">
        <f>120+150</f>
        <v>270</v>
      </c>
      <c r="G63" s="40">
        <f>14.9+3.06</f>
        <v>17.96</v>
      </c>
      <c r="H63" s="40">
        <f>14.4+4.8</f>
        <v>19.2</v>
      </c>
      <c r="I63" s="40">
        <f>30.79+20.45</f>
        <v>51.239999999999995</v>
      </c>
      <c r="J63" s="40">
        <f>312.4+137.25</f>
        <v>449.65</v>
      </c>
      <c r="K63" s="41" t="s">
        <v>43</v>
      </c>
      <c r="L63" s="58">
        <v>56</v>
      </c>
    </row>
    <row r="64" spans="1:12" ht="15">
      <c r="A64" s="23"/>
      <c r="B64" s="15"/>
      <c r="C64" s="11"/>
      <c r="D64" s="6" t="s">
        <v>26</v>
      </c>
      <c r="E64" s="42" t="s">
        <v>65</v>
      </c>
      <c r="F64" s="43">
        <v>60</v>
      </c>
      <c r="G64" s="43">
        <v>0.63</v>
      </c>
      <c r="H64" s="43">
        <v>1.92</v>
      </c>
      <c r="I64" s="43">
        <v>4.3</v>
      </c>
      <c r="J64" s="43">
        <v>58.93</v>
      </c>
      <c r="K64" s="44">
        <v>43</v>
      </c>
      <c r="L64" s="43">
        <v>5</v>
      </c>
    </row>
    <row r="65" spans="1:12" ht="15">
      <c r="A65" s="23"/>
      <c r="B65" s="15"/>
      <c r="C65" s="11"/>
      <c r="D65" s="7" t="s">
        <v>22</v>
      </c>
      <c r="E65" s="42" t="s">
        <v>41</v>
      </c>
      <c r="F65" s="43">
        <v>200</v>
      </c>
      <c r="G65" s="43">
        <v>4.08</v>
      </c>
      <c r="H65" s="43">
        <v>3.54</v>
      </c>
      <c r="I65" s="43">
        <v>17.579999999999998</v>
      </c>
      <c r="J65" s="43">
        <v>118.6</v>
      </c>
      <c r="K65" s="44">
        <v>382</v>
      </c>
      <c r="L65" s="56">
        <v>25</v>
      </c>
    </row>
    <row r="66" spans="1:12" ht="15">
      <c r="A66" s="23"/>
      <c r="B66" s="15"/>
      <c r="C66" s="11"/>
      <c r="D66" s="7" t="s">
        <v>23</v>
      </c>
      <c r="E66" s="42" t="s">
        <v>42</v>
      </c>
      <c r="F66" s="43">
        <v>50</v>
      </c>
      <c r="G66" s="43">
        <v>4.4800000000000004</v>
      </c>
      <c r="H66" s="43">
        <v>0.64</v>
      </c>
      <c r="I66" s="43">
        <v>21.3</v>
      </c>
      <c r="J66" s="43">
        <v>110.3</v>
      </c>
      <c r="K66" s="44" t="s">
        <v>45</v>
      </c>
      <c r="L66" s="55">
        <v>2.5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580</v>
      </c>
      <c r="G70" s="19">
        <f t="shared" ref="G70" si="30">SUM(G63:G69)</f>
        <v>27.150000000000002</v>
      </c>
      <c r="H70" s="19">
        <f t="shared" ref="H70" si="31">SUM(H63:H69)</f>
        <v>25.299999999999997</v>
      </c>
      <c r="I70" s="19">
        <f t="shared" ref="I70" si="32">SUM(I63:I69)</f>
        <v>94.419999999999987</v>
      </c>
      <c r="J70" s="19">
        <f t="shared" ref="J70:L70" si="33">SUM(J63:J69)</f>
        <v>737.4799999999999</v>
      </c>
      <c r="K70" s="25"/>
      <c r="L70" s="19">
        <f t="shared" si="33"/>
        <v>88.5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60" t="s">
        <v>4</v>
      </c>
      <c r="D81" s="61"/>
      <c r="E81" s="31"/>
      <c r="F81" s="32">
        <f>F70+F80</f>
        <v>580</v>
      </c>
      <c r="G81" s="32">
        <f t="shared" ref="G81" si="38">G70+G80</f>
        <v>27.150000000000002</v>
      </c>
      <c r="H81" s="32">
        <f t="shared" ref="H81" si="39">H70+H80</f>
        <v>25.299999999999997</v>
      </c>
      <c r="I81" s="32">
        <f t="shared" ref="I81" si="40">I70+I80</f>
        <v>94.419999999999987</v>
      </c>
      <c r="J81" s="32">
        <f t="shared" ref="J81:L81" si="41">J70+J80</f>
        <v>737.4799999999999</v>
      </c>
      <c r="K81" s="32"/>
      <c r="L81" s="32">
        <f t="shared" si="41"/>
        <v>88.5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54</v>
      </c>
      <c r="F82" s="40">
        <v>270</v>
      </c>
      <c r="G82" s="40">
        <f>8.87+7.46</f>
        <v>16.329999999999998</v>
      </c>
      <c r="H82" s="40">
        <f>9.83+5.61</f>
        <v>15.440000000000001</v>
      </c>
      <c r="I82" s="40">
        <f>11.71+35.84</f>
        <v>47.550000000000004</v>
      </c>
      <c r="J82" s="40">
        <f>171+230.45</f>
        <v>401.45</v>
      </c>
      <c r="K82" s="41" t="s">
        <v>55</v>
      </c>
      <c r="L82" s="40">
        <v>62</v>
      </c>
    </row>
    <row r="83" spans="1:12" ht="15">
      <c r="A83" s="23"/>
      <c r="B83" s="15"/>
      <c r="C83" s="11"/>
      <c r="D83" s="59" t="s">
        <v>26</v>
      </c>
      <c r="E83" s="42" t="s">
        <v>46</v>
      </c>
      <c r="F83" s="43">
        <v>60</v>
      </c>
      <c r="G83" s="43">
        <v>1.1299999999999999</v>
      </c>
      <c r="H83" s="43">
        <v>0.06</v>
      </c>
      <c r="I83" s="43">
        <v>4.01</v>
      </c>
      <c r="J83" s="43">
        <v>26.99</v>
      </c>
      <c r="K83" s="44">
        <v>16</v>
      </c>
      <c r="L83" s="43">
        <v>5.2</v>
      </c>
    </row>
    <row r="84" spans="1:12" ht="15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0</v>
      </c>
      <c r="H84" s="43">
        <v>0</v>
      </c>
      <c r="I84" s="43">
        <v>12.2</v>
      </c>
      <c r="J84" s="43">
        <v>48.78</v>
      </c>
      <c r="K84" s="44">
        <v>376</v>
      </c>
      <c r="L84" s="43">
        <v>2.88</v>
      </c>
    </row>
    <row r="85" spans="1:12" ht="15">
      <c r="A85" s="23"/>
      <c r="B85" s="15"/>
      <c r="C85" s="11"/>
      <c r="D85" s="7" t="s">
        <v>23</v>
      </c>
      <c r="E85" s="42" t="s">
        <v>42</v>
      </c>
      <c r="F85" s="43">
        <v>50</v>
      </c>
      <c r="G85" s="43">
        <v>4.4800000000000004</v>
      </c>
      <c r="H85" s="43">
        <v>0.64</v>
      </c>
      <c r="I85" s="43">
        <v>21.3</v>
      </c>
      <c r="J85" s="43">
        <v>110.3</v>
      </c>
      <c r="K85" s="44" t="s">
        <v>45</v>
      </c>
      <c r="L85" s="55">
        <v>2.5</v>
      </c>
    </row>
    <row r="86" spans="1:12" ht="15">
      <c r="A86" s="23"/>
      <c r="B86" s="15"/>
      <c r="C86" s="11"/>
      <c r="D86" s="7" t="s">
        <v>24</v>
      </c>
      <c r="E86" s="42" t="s">
        <v>63</v>
      </c>
      <c r="F86" s="43">
        <v>150</v>
      </c>
      <c r="G86" s="43">
        <v>1.5</v>
      </c>
      <c r="H86" s="43">
        <v>0.5</v>
      </c>
      <c r="I86" s="43">
        <v>23</v>
      </c>
      <c r="J86" s="43">
        <v>96</v>
      </c>
      <c r="K86" s="44"/>
      <c r="L86" s="43">
        <v>25</v>
      </c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730</v>
      </c>
      <c r="G89" s="19">
        <f t="shared" ref="G89" si="42">SUM(G82:G88)</f>
        <v>23.439999999999998</v>
      </c>
      <c r="H89" s="19">
        <f t="shared" ref="H89" si="43">SUM(H82:H88)</f>
        <v>16.64</v>
      </c>
      <c r="I89" s="19">
        <f t="shared" ref="I89" si="44">SUM(I82:I88)</f>
        <v>108.06</v>
      </c>
      <c r="J89" s="19">
        <f t="shared" ref="J89:L89" si="45">SUM(J82:J88)</f>
        <v>683.52</v>
      </c>
      <c r="K89" s="25"/>
      <c r="L89" s="19">
        <f t="shared" si="45"/>
        <v>97.58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60" t="s">
        <v>4</v>
      </c>
      <c r="D100" s="61"/>
      <c r="E100" s="31"/>
      <c r="F100" s="32">
        <f>F89+F99</f>
        <v>730</v>
      </c>
      <c r="G100" s="32">
        <f t="shared" ref="G100" si="50">G89+G99</f>
        <v>23.439999999999998</v>
      </c>
      <c r="H100" s="32">
        <f t="shared" ref="H100" si="51">H89+H99</f>
        <v>16.64</v>
      </c>
      <c r="I100" s="32">
        <f t="shared" ref="I100" si="52">I89+I99</f>
        <v>108.06</v>
      </c>
      <c r="J100" s="32">
        <f t="shared" ref="J100:L100" si="53">J89+J99</f>
        <v>683.52</v>
      </c>
      <c r="K100" s="32"/>
      <c r="L100" s="32">
        <f t="shared" si="53"/>
        <v>97.58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56</v>
      </c>
      <c r="F101" s="40">
        <v>270</v>
      </c>
      <c r="G101" s="40">
        <f>14.22+4.54</f>
        <v>18.760000000000002</v>
      </c>
      <c r="H101" s="40">
        <f>14.78+4.57</f>
        <v>19.350000000000001</v>
      </c>
      <c r="I101" s="40">
        <f>15.14+35.31</f>
        <v>50.45</v>
      </c>
      <c r="J101" s="40">
        <f>250.8+206.53</f>
        <v>457.33000000000004</v>
      </c>
      <c r="K101" s="41" t="s">
        <v>57</v>
      </c>
      <c r="L101" s="40">
        <v>57</v>
      </c>
    </row>
    <row r="102" spans="1:12" ht="15">
      <c r="A102" s="23"/>
      <c r="B102" s="15"/>
      <c r="C102" s="11"/>
      <c r="D102" s="59" t="s">
        <v>26</v>
      </c>
      <c r="E102" s="42" t="s">
        <v>65</v>
      </c>
      <c r="F102" s="43">
        <v>60</v>
      </c>
      <c r="G102" s="43">
        <v>0.84</v>
      </c>
      <c r="H102" s="43">
        <v>0.1</v>
      </c>
      <c r="I102" s="43">
        <v>6.25</v>
      </c>
      <c r="J102" s="43">
        <v>31.44</v>
      </c>
      <c r="K102" s="44">
        <v>17</v>
      </c>
      <c r="L102" s="43">
        <v>5</v>
      </c>
    </row>
    <row r="103" spans="1:12" ht="15">
      <c r="A103" s="23"/>
      <c r="B103" s="15"/>
      <c r="C103" s="11"/>
      <c r="D103" s="7" t="s">
        <v>22</v>
      </c>
      <c r="E103" s="42" t="s">
        <v>51</v>
      </c>
      <c r="F103" s="43">
        <v>200</v>
      </c>
      <c r="G103" s="43">
        <v>3.17</v>
      </c>
      <c r="H103" s="43">
        <v>2.68</v>
      </c>
      <c r="I103" s="43">
        <v>15.9</v>
      </c>
      <c r="J103" s="43">
        <v>100.6</v>
      </c>
      <c r="K103" s="44">
        <v>379</v>
      </c>
      <c r="L103" s="43">
        <v>15</v>
      </c>
    </row>
    <row r="104" spans="1:12" ht="15">
      <c r="A104" s="23"/>
      <c r="B104" s="15"/>
      <c r="C104" s="11"/>
      <c r="D104" s="7" t="s">
        <v>23</v>
      </c>
      <c r="E104" s="42" t="s">
        <v>42</v>
      </c>
      <c r="F104" s="43">
        <v>50</v>
      </c>
      <c r="G104" s="43">
        <v>4.4800000000000004</v>
      </c>
      <c r="H104" s="43">
        <v>0.64</v>
      </c>
      <c r="I104" s="43">
        <v>21.3</v>
      </c>
      <c r="J104" s="43">
        <v>110.3</v>
      </c>
      <c r="K104" s="44" t="s">
        <v>45</v>
      </c>
      <c r="L104" s="43">
        <v>2.5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580</v>
      </c>
      <c r="G108" s="19">
        <f t="shared" ref="G108:J108" si="54">SUM(G101:G107)</f>
        <v>27.250000000000004</v>
      </c>
      <c r="H108" s="19">
        <f t="shared" si="54"/>
        <v>22.770000000000003</v>
      </c>
      <c r="I108" s="19">
        <f t="shared" si="54"/>
        <v>93.9</v>
      </c>
      <c r="J108" s="19">
        <f t="shared" si="54"/>
        <v>699.67</v>
      </c>
      <c r="K108" s="25"/>
      <c r="L108" s="19">
        <f t="shared" ref="L108" si="55">SUM(L101:L107)</f>
        <v>79.5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60" t="s">
        <v>4</v>
      </c>
      <c r="D119" s="61"/>
      <c r="E119" s="31"/>
      <c r="F119" s="32">
        <f>F108+F118</f>
        <v>580</v>
      </c>
      <c r="G119" s="32">
        <f t="shared" ref="G119" si="58">G108+G118</f>
        <v>27.250000000000004</v>
      </c>
      <c r="H119" s="32">
        <f t="shared" ref="H119" si="59">H108+H118</f>
        <v>22.770000000000003</v>
      </c>
      <c r="I119" s="32">
        <f t="shared" ref="I119" si="60">I108+I118</f>
        <v>93.9</v>
      </c>
      <c r="J119" s="32">
        <f t="shared" ref="J119:L119" si="61">J108+J118</f>
        <v>699.67</v>
      </c>
      <c r="K119" s="32"/>
      <c r="L119" s="32">
        <f t="shared" si="61"/>
        <v>79.5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58</v>
      </c>
      <c r="F120" s="40">
        <v>250</v>
      </c>
      <c r="G120" s="40">
        <v>10.5</v>
      </c>
      <c r="H120" s="40">
        <v>12</v>
      </c>
      <c r="I120" s="40">
        <v>22</v>
      </c>
      <c r="J120" s="40">
        <v>236.7</v>
      </c>
      <c r="K120" s="41">
        <v>47</v>
      </c>
      <c r="L120" s="54">
        <v>48</v>
      </c>
    </row>
    <row r="121" spans="1:12" ht="15">
      <c r="A121" s="14"/>
      <c r="B121" s="15"/>
      <c r="C121" s="11"/>
      <c r="D121" s="6" t="s">
        <v>26</v>
      </c>
      <c r="E121" s="42" t="s">
        <v>50</v>
      </c>
      <c r="F121" s="43">
        <v>60</v>
      </c>
      <c r="G121" s="43">
        <v>0.31</v>
      </c>
      <c r="H121" s="43">
        <v>0.48</v>
      </c>
      <c r="I121" s="43">
        <v>1.41</v>
      </c>
      <c r="J121" s="43">
        <v>46.3</v>
      </c>
      <c r="K121" s="44">
        <v>321</v>
      </c>
      <c r="L121" s="55">
        <v>6.3</v>
      </c>
    </row>
    <row r="122" spans="1:12" ht="15">
      <c r="A122" s="14"/>
      <c r="B122" s="15"/>
      <c r="C122" s="11"/>
      <c r="D122" s="7" t="s">
        <v>22</v>
      </c>
      <c r="E122" s="42" t="s">
        <v>40</v>
      </c>
      <c r="F122" s="43">
        <v>200</v>
      </c>
      <c r="G122" s="43">
        <v>0</v>
      </c>
      <c r="H122" s="43">
        <v>0</v>
      </c>
      <c r="I122" s="43">
        <v>12.2</v>
      </c>
      <c r="J122" s="43">
        <v>48.78</v>
      </c>
      <c r="K122" s="44">
        <v>376</v>
      </c>
      <c r="L122" s="55">
        <v>2.88</v>
      </c>
    </row>
    <row r="123" spans="1:12" ht="15">
      <c r="A123" s="14"/>
      <c r="B123" s="15"/>
      <c r="C123" s="11"/>
      <c r="D123" s="7" t="s">
        <v>23</v>
      </c>
      <c r="E123" s="42" t="s">
        <v>42</v>
      </c>
      <c r="F123" s="43">
        <v>50</v>
      </c>
      <c r="G123" s="43">
        <v>4.4800000000000004</v>
      </c>
      <c r="H123" s="43">
        <v>0.64</v>
      </c>
      <c r="I123" s="43">
        <v>21.3</v>
      </c>
      <c r="J123" s="43">
        <v>110.3</v>
      </c>
      <c r="K123" s="44" t="s">
        <v>45</v>
      </c>
      <c r="L123" s="55">
        <v>2.5</v>
      </c>
    </row>
    <row r="124" spans="1:12" ht="15">
      <c r="A124" s="14"/>
      <c r="B124" s="15"/>
      <c r="C124" s="11"/>
      <c r="D124" s="7" t="s">
        <v>24</v>
      </c>
      <c r="E124" s="42" t="s">
        <v>64</v>
      </c>
      <c r="F124" s="43">
        <v>150</v>
      </c>
      <c r="G124" s="43">
        <v>0.7</v>
      </c>
      <c r="H124" s="43">
        <v>0.3</v>
      </c>
      <c r="I124" s="43">
        <v>16.2</v>
      </c>
      <c r="J124" s="43">
        <v>87</v>
      </c>
      <c r="K124" s="44"/>
      <c r="L124" s="57">
        <v>14</v>
      </c>
    </row>
    <row r="125" spans="1:12" ht="15">
      <c r="A125" s="14"/>
      <c r="B125" s="15"/>
      <c r="C125" s="11"/>
      <c r="D125" s="6"/>
      <c r="E125" s="42"/>
      <c r="F125" s="43"/>
      <c r="G125" s="51"/>
      <c r="H125" s="51"/>
      <c r="I125" s="52"/>
      <c r="J125" s="51"/>
      <c r="K125" s="44"/>
      <c r="L125" s="5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710</v>
      </c>
      <c r="G127" s="19">
        <f t="shared" ref="G127:J127" si="62">SUM(G120:G126)</f>
        <v>15.99</v>
      </c>
      <c r="H127" s="19">
        <f t="shared" si="62"/>
        <v>13.420000000000002</v>
      </c>
      <c r="I127" s="19">
        <f t="shared" si="62"/>
        <v>73.11</v>
      </c>
      <c r="J127" s="19">
        <f t="shared" si="62"/>
        <v>529.07999999999993</v>
      </c>
      <c r="K127" s="25"/>
      <c r="L127" s="19">
        <f t="shared" ref="L127" si="63">SUM(L120:L126)</f>
        <v>73.680000000000007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60" t="s">
        <v>4</v>
      </c>
      <c r="D138" s="61"/>
      <c r="E138" s="31"/>
      <c r="F138" s="32">
        <f>F127+F137</f>
        <v>710</v>
      </c>
      <c r="G138" s="32">
        <f t="shared" ref="G138" si="66">G127+G137</f>
        <v>15.99</v>
      </c>
      <c r="H138" s="32">
        <f t="shared" ref="H138" si="67">H127+H137</f>
        <v>13.420000000000002</v>
      </c>
      <c r="I138" s="32">
        <f t="shared" ref="I138" si="68">I127+I137</f>
        <v>73.11</v>
      </c>
      <c r="J138" s="32">
        <f t="shared" ref="J138:L138" si="69">J127+J137</f>
        <v>529.07999999999993</v>
      </c>
      <c r="K138" s="32"/>
      <c r="L138" s="32">
        <f t="shared" si="69"/>
        <v>73.680000000000007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59</v>
      </c>
      <c r="F139" s="40">
        <v>270</v>
      </c>
      <c r="G139" s="40">
        <f>11.56+6.58</f>
        <v>18.14</v>
      </c>
      <c r="H139" s="40">
        <f>9.3+5.56</f>
        <v>14.86</v>
      </c>
      <c r="I139" s="40">
        <f>31.67+2.97</f>
        <v>34.64</v>
      </c>
      <c r="J139" s="40">
        <f>208.08+141.75</f>
        <v>349.83000000000004</v>
      </c>
      <c r="K139" s="41" t="s">
        <v>60</v>
      </c>
      <c r="L139" s="40">
        <v>58.16</v>
      </c>
    </row>
    <row r="140" spans="1:12" ht="15">
      <c r="A140" s="23"/>
      <c r="B140" s="15"/>
      <c r="C140" s="11"/>
      <c r="D140" s="6" t="s">
        <v>26</v>
      </c>
      <c r="E140" s="42" t="s">
        <v>46</v>
      </c>
      <c r="F140" s="43">
        <v>60</v>
      </c>
      <c r="G140" s="43">
        <v>1.1299999999999999</v>
      </c>
      <c r="H140" s="43">
        <v>0.06</v>
      </c>
      <c r="I140" s="43">
        <v>4.01</v>
      </c>
      <c r="J140" s="43">
        <v>26.99</v>
      </c>
      <c r="K140" s="44">
        <v>16</v>
      </c>
      <c r="L140" s="43">
        <v>5.2</v>
      </c>
    </row>
    <row r="141" spans="1:12" ht="15">
      <c r="A141" s="23"/>
      <c r="B141" s="15"/>
      <c r="C141" s="11"/>
      <c r="D141" s="7" t="s">
        <v>22</v>
      </c>
      <c r="E141" s="42" t="s">
        <v>41</v>
      </c>
      <c r="F141" s="43">
        <v>200</v>
      </c>
      <c r="G141" s="43">
        <v>4.08</v>
      </c>
      <c r="H141" s="43">
        <v>3.54</v>
      </c>
      <c r="I141" s="43">
        <v>17.579999999999998</v>
      </c>
      <c r="J141" s="43">
        <v>118.6</v>
      </c>
      <c r="K141" s="44">
        <v>382</v>
      </c>
      <c r="L141" s="43">
        <v>25</v>
      </c>
    </row>
    <row r="142" spans="1:12" ht="15.75" customHeight="1">
      <c r="A142" s="23"/>
      <c r="B142" s="15"/>
      <c r="C142" s="11"/>
      <c r="D142" s="7" t="s">
        <v>23</v>
      </c>
      <c r="E142" s="42" t="s">
        <v>42</v>
      </c>
      <c r="F142" s="43">
        <v>50</v>
      </c>
      <c r="G142" s="43">
        <v>4.4800000000000004</v>
      </c>
      <c r="H142" s="43">
        <v>0.64</v>
      </c>
      <c r="I142" s="43">
        <v>21.3</v>
      </c>
      <c r="J142" s="43">
        <v>110.3</v>
      </c>
      <c r="K142" s="44" t="s">
        <v>45</v>
      </c>
      <c r="L142" s="43">
        <v>2.5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580</v>
      </c>
      <c r="G146" s="19">
        <f t="shared" ref="G146:J146" si="70">SUM(G139:G145)</f>
        <v>27.830000000000002</v>
      </c>
      <c r="H146" s="19">
        <f t="shared" si="70"/>
        <v>19.100000000000001</v>
      </c>
      <c r="I146" s="19">
        <f t="shared" si="70"/>
        <v>77.53</v>
      </c>
      <c r="J146" s="19">
        <f t="shared" si="70"/>
        <v>605.72</v>
      </c>
      <c r="K146" s="25"/>
      <c r="L146" s="19">
        <f t="shared" ref="L146" si="71">SUM(L139:L145)</f>
        <v>90.86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60" t="s">
        <v>4</v>
      </c>
      <c r="D157" s="61"/>
      <c r="E157" s="31"/>
      <c r="F157" s="32">
        <f>F146+F156</f>
        <v>580</v>
      </c>
      <c r="G157" s="32">
        <f t="shared" ref="G157" si="74">G146+G156</f>
        <v>27.830000000000002</v>
      </c>
      <c r="H157" s="32">
        <f t="shared" ref="H157" si="75">H146+H156</f>
        <v>19.100000000000001</v>
      </c>
      <c r="I157" s="32">
        <f t="shared" ref="I157" si="76">I146+I156</f>
        <v>77.53</v>
      </c>
      <c r="J157" s="32">
        <f t="shared" ref="J157:L157" si="77">J146+J156</f>
        <v>605.72</v>
      </c>
      <c r="K157" s="32"/>
      <c r="L157" s="32">
        <f t="shared" si="77"/>
        <v>90.86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67</v>
      </c>
      <c r="F158" s="40">
        <v>270</v>
      </c>
      <c r="G158" s="40">
        <f>14.9+7.46</f>
        <v>22.36</v>
      </c>
      <c r="H158" s="40">
        <f>14.4+5.61</f>
        <v>20.010000000000002</v>
      </c>
      <c r="I158" s="40">
        <f>30.79+35.84</f>
        <v>66.63</v>
      </c>
      <c r="J158" s="40">
        <f>312.4+230.45</f>
        <v>542.84999999999991</v>
      </c>
      <c r="K158" s="41" t="s">
        <v>43</v>
      </c>
      <c r="L158" s="40">
        <v>56</v>
      </c>
    </row>
    <row r="159" spans="1:12" ht="15">
      <c r="A159" s="23"/>
      <c r="B159" s="15"/>
      <c r="C159" s="11"/>
      <c r="D159" s="59" t="s">
        <v>26</v>
      </c>
      <c r="E159" s="42" t="s">
        <v>65</v>
      </c>
      <c r="F159" s="43">
        <v>60</v>
      </c>
      <c r="G159" s="43">
        <v>0.84</v>
      </c>
      <c r="H159" s="43">
        <v>0.1</v>
      </c>
      <c r="I159" s="43">
        <v>6.25</v>
      </c>
      <c r="J159" s="43">
        <v>31.44</v>
      </c>
      <c r="K159" s="44">
        <v>17</v>
      </c>
      <c r="L159" s="43">
        <v>5</v>
      </c>
    </row>
    <row r="160" spans="1:12" ht="15">
      <c r="A160" s="23"/>
      <c r="B160" s="15"/>
      <c r="C160" s="11"/>
      <c r="D160" s="7" t="s">
        <v>22</v>
      </c>
      <c r="E160" s="42" t="s">
        <v>51</v>
      </c>
      <c r="F160" s="43">
        <v>200</v>
      </c>
      <c r="G160" s="43">
        <v>3.17</v>
      </c>
      <c r="H160" s="43">
        <v>2.68</v>
      </c>
      <c r="I160" s="43">
        <v>15.9</v>
      </c>
      <c r="J160" s="43">
        <v>100.6</v>
      </c>
      <c r="K160" s="44">
        <v>379</v>
      </c>
      <c r="L160" s="43">
        <v>15</v>
      </c>
    </row>
    <row r="161" spans="1:12" ht="15">
      <c r="A161" s="23"/>
      <c r="B161" s="15"/>
      <c r="C161" s="11"/>
      <c r="D161" s="7" t="s">
        <v>23</v>
      </c>
      <c r="E161" s="42" t="s">
        <v>42</v>
      </c>
      <c r="F161" s="43">
        <v>50</v>
      </c>
      <c r="G161" s="43">
        <v>4.4800000000000004</v>
      </c>
      <c r="H161" s="43">
        <v>0.64</v>
      </c>
      <c r="I161" s="43">
        <v>21.3</v>
      </c>
      <c r="J161" s="43">
        <v>110.3</v>
      </c>
      <c r="K161" s="44" t="s">
        <v>45</v>
      </c>
      <c r="L161" s="43">
        <v>2.5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 t="s">
        <v>62</v>
      </c>
      <c r="E163" s="42" t="s">
        <v>49</v>
      </c>
      <c r="F163" s="43">
        <v>40</v>
      </c>
      <c r="G163" s="43">
        <v>3.12</v>
      </c>
      <c r="H163" s="43">
        <v>6.88</v>
      </c>
      <c r="I163" s="43">
        <v>26.26</v>
      </c>
      <c r="J163" s="43">
        <v>219.6</v>
      </c>
      <c r="K163" s="44"/>
      <c r="L163" s="43">
        <v>6</v>
      </c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620</v>
      </c>
      <c r="G165" s="19">
        <f t="shared" ref="G165:J165" si="78">SUM(G158:G164)</f>
        <v>33.97</v>
      </c>
      <c r="H165" s="19">
        <f t="shared" si="78"/>
        <v>30.310000000000002</v>
      </c>
      <c r="I165" s="19">
        <f t="shared" si="78"/>
        <v>136.34</v>
      </c>
      <c r="J165" s="19">
        <f t="shared" si="78"/>
        <v>1004.79</v>
      </c>
      <c r="K165" s="25"/>
      <c r="L165" s="19">
        <f t="shared" ref="L165" si="79">SUM(L158:L164)</f>
        <v>84.5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60" t="s">
        <v>4</v>
      </c>
      <c r="D176" s="61"/>
      <c r="E176" s="31"/>
      <c r="F176" s="32">
        <f>F165+F175</f>
        <v>620</v>
      </c>
      <c r="G176" s="32">
        <f t="shared" ref="G176" si="82">G165+G175</f>
        <v>33.97</v>
      </c>
      <c r="H176" s="32">
        <f t="shared" ref="H176" si="83">H165+H175</f>
        <v>30.310000000000002</v>
      </c>
      <c r="I176" s="32">
        <f t="shared" ref="I176" si="84">I165+I175</f>
        <v>136.34</v>
      </c>
      <c r="J176" s="32">
        <f t="shared" ref="J176:L176" si="85">J165+J175</f>
        <v>1004.79</v>
      </c>
      <c r="K176" s="32"/>
      <c r="L176" s="32">
        <f t="shared" si="85"/>
        <v>84.5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61</v>
      </c>
      <c r="F177" s="40">
        <v>200</v>
      </c>
      <c r="G177" s="40">
        <v>1.89</v>
      </c>
      <c r="H177" s="40">
        <v>6.02</v>
      </c>
      <c r="I177" s="40">
        <v>15.77</v>
      </c>
      <c r="J177" s="40">
        <v>324.44</v>
      </c>
      <c r="K177" s="41">
        <v>26</v>
      </c>
      <c r="L177" s="40">
        <v>54</v>
      </c>
    </row>
    <row r="178" spans="1:12" ht="15">
      <c r="A178" s="23"/>
      <c r="B178" s="15"/>
      <c r="C178" s="11"/>
      <c r="D178" s="59" t="s">
        <v>26</v>
      </c>
      <c r="E178" s="42" t="s">
        <v>46</v>
      </c>
      <c r="F178" s="43">
        <v>60</v>
      </c>
      <c r="G178" s="43">
        <v>1.1299999999999999</v>
      </c>
      <c r="H178" s="43">
        <v>0.06</v>
      </c>
      <c r="I178" s="43">
        <v>4.01</v>
      </c>
      <c r="J178" s="43">
        <v>26.99</v>
      </c>
      <c r="K178" s="44">
        <v>16</v>
      </c>
      <c r="L178" s="43">
        <v>5.2</v>
      </c>
    </row>
    <row r="179" spans="1:12" ht="15">
      <c r="A179" s="23"/>
      <c r="B179" s="15"/>
      <c r="C179" s="11"/>
      <c r="D179" s="7" t="s">
        <v>22</v>
      </c>
      <c r="E179" s="42" t="s">
        <v>40</v>
      </c>
      <c r="F179" s="43">
        <v>200</v>
      </c>
      <c r="G179" s="43">
        <v>0</v>
      </c>
      <c r="H179" s="43">
        <v>0</v>
      </c>
      <c r="I179" s="43">
        <v>12.2</v>
      </c>
      <c r="J179" s="43">
        <v>48.78</v>
      </c>
      <c r="K179" s="44">
        <v>376</v>
      </c>
      <c r="L179" s="43">
        <v>2.88</v>
      </c>
    </row>
    <row r="180" spans="1:12" ht="15">
      <c r="A180" s="23"/>
      <c r="B180" s="15"/>
      <c r="C180" s="11"/>
      <c r="D180" s="7" t="s">
        <v>23</v>
      </c>
      <c r="E180" s="42" t="s">
        <v>42</v>
      </c>
      <c r="F180" s="43">
        <v>50</v>
      </c>
      <c r="G180" s="43">
        <v>4.4800000000000004</v>
      </c>
      <c r="H180" s="43">
        <v>0.64</v>
      </c>
      <c r="I180" s="43">
        <v>21.3</v>
      </c>
      <c r="J180" s="43">
        <v>110.3</v>
      </c>
      <c r="K180" s="44" t="s">
        <v>45</v>
      </c>
      <c r="L180" s="43">
        <v>2.5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86">SUM(G177:G183)</f>
        <v>7.5</v>
      </c>
      <c r="H184" s="19">
        <f t="shared" si="86"/>
        <v>6.7199999999999989</v>
      </c>
      <c r="I184" s="19">
        <f t="shared" si="86"/>
        <v>53.28</v>
      </c>
      <c r="J184" s="19">
        <f t="shared" si="86"/>
        <v>510.51000000000005</v>
      </c>
      <c r="K184" s="25"/>
      <c r="L184" s="19">
        <f t="shared" ref="L184" si="87">SUM(L177:L183)</f>
        <v>64.580000000000013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60" t="s">
        <v>4</v>
      </c>
      <c r="D195" s="61"/>
      <c r="E195" s="31"/>
      <c r="F195" s="32">
        <f>F184+F194</f>
        <v>510</v>
      </c>
      <c r="G195" s="32">
        <f t="shared" ref="G195" si="90">G184+G194</f>
        <v>7.5</v>
      </c>
      <c r="H195" s="32">
        <f t="shared" ref="H195" si="91">H184+H194</f>
        <v>6.7199999999999989</v>
      </c>
      <c r="I195" s="32">
        <f t="shared" ref="I195" si="92">I184+I194</f>
        <v>53.28</v>
      </c>
      <c r="J195" s="32">
        <f t="shared" ref="J195:L195" si="93">J184+J194</f>
        <v>510.51000000000005</v>
      </c>
      <c r="K195" s="32"/>
      <c r="L195" s="32">
        <f t="shared" si="93"/>
        <v>64.580000000000013</v>
      </c>
    </row>
    <row r="196" spans="1:12" ht="13.5" thickBot="1">
      <c r="A196" s="27"/>
      <c r="B196" s="28"/>
      <c r="C196" s="62" t="s">
        <v>5</v>
      </c>
      <c r="D196" s="62"/>
      <c r="E196" s="62"/>
      <c r="F196" s="34">
        <f>(F24+F43+F62+F81+F100+F119+F138+F157+F176+F195)/(IF(F24=0,0,1)+IF(F43=0,0,1)+IF(F62=0,0,1)+IF(F81=0,0,1)+IF(F100=0,0,1)+IF(F119=0,0,1)+IF(F138=0,0,1)+IF(F157=0,0,1)+IF(F176=0,0,1)+IF(F195=0,0,1))</f>
        <v>602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23.756000000000004</v>
      </c>
      <c r="H196" s="34">
        <f t="shared" si="94"/>
        <v>19.904000000000003</v>
      </c>
      <c r="I196" s="34">
        <f t="shared" si="94"/>
        <v>89.169000000000011</v>
      </c>
      <c r="J196" s="34">
        <f t="shared" si="94"/>
        <v>667.952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83.22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0" orientation="portrait" r:id="rId1"/>
  <rowBreaks count="3" manualBreakCount="3">
    <brk id="32" max="11" man="1"/>
    <brk id="81" max="11" man="1"/>
    <brk id="11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Галимат</cp:lastModifiedBy>
  <cp:lastPrinted>2025-10-10T11:07:06Z</cp:lastPrinted>
  <dcterms:created xsi:type="dcterms:W3CDTF">2022-05-16T14:23:56Z</dcterms:created>
  <dcterms:modified xsi:type="dcterms:W3CDTF">2026-04-20T06:22:46Z</dcterms:modified>
</cp:coreProperties>
</file>